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Sheet1!$A$1:$F$66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  <c r="F6" i="1"/>
  <c r="F58" i="1" s="1"/>
  <c r="H58" i="1"/>
  <c r="G58" i="1"/>
  <c r="H60" i="1"/>
  <c r="G60" i="1"/>
  <c r="H59" i="1"/>
  <c r="G59" i="1"/>
  <c r="F60" i="1"/>
  <c r="F59" i="1"/>
  <c r="H33" i="1"/>
  <c r="G33" i="1"/>
  <c r="F33" i="1"/>
  <c r="I14" i="1"/>
  <c r="I13" i="1"/>
  <c r="H63" i="1" l="1"/>
  <c r="G63" i="1"/>
  <c r="H62" i="1"/>
  <c r="G62" i="1"/>
  <c r="F62" i="1"/>
  <c r="I62" i="1" s="1"/>
  <c r="I60" i="1"/>
  <c r="I59" i="1"/>
  <c r="C11" i="1" l="1"/>
  <c r="C12" i="1" s="1"/>
  <c r="H61" i="1"/>
  <c r="G61" i="1"/>
  <c r="D12" i="1" l="1"/>
  <c r="H66" i="1"/>
  <c r="G66" i="1"/>
  <c r="C27" i="1" l="1"/>
  <c r="C31" i="1"/>
  <c r="C29" i="1"/>
  <c r="C26" i="1"/>
  <c r="C23" i="1"/>
  <c r="F15" i="1" s="1"/>
  <c r="C48" i="1"/>
  <c r="F38" i="1" s="1"/>
  <c r="I12" i="1"/>
  <c r="I11" i="1"/>
  <c r="I5" i="1"/>
  <c r="I4" i="1"/>
  <c r="I24" i="1"/>
  <c r="G56" i="1"/>
  <c r="G64" i="1" s="1"/>
  <c r="I55" i="1"/>
  <c r="I54" i="1"/>
  <c r="I53" i="1"/>
  <c r="I51" i="1"/>
  <c r="I50" i="1"/>
  <c r="I49" i="1"/>
  <c r="I52" i="1"/>
  <c r="I15" i="1" l="1"/>
  <c r="F61" i="1"/>
  <c r="I61" i="1" s="1"/>
  <c r="C32" i="1"/>
  <c r="F25" i="1" s="1"/>
  <c r="F63" i="1" s="1"/>
  <c r="I63" i="1" s="1"/>
  <c r="H56" i="1"/>
  <c r="H64" i="1" s="1"/>
  <c r="F56" i="1"/>
  <c r="F64" i="1" s="1"/>
  <c r="I64" i="1" s="1"/>
  <c r="I36" i="1"/>
  <c r="I37" i="1"/>
  <c r="I35" i="1"/>
  <c r="I3" i="1"/>
  <c r="I25" i="1" l="1"/>
  <c r="I33" i="1"/>
  <c r="I38" i="1"/>
  <c r="I56" i="1" s="1"/>
  <c r="F66" i="1" l="1"/>
  <c r="I58" i="1"/>
  <c r="I66" i="1" s="1"/>
</calcChain>
</file>

<file path=xl/sharedStrings.xml><?xml version="1.0" encoding="utf-8"?>
<sst xmlns="http://schemas.openxmlformats.org/spreadsheetml/2006/main" count="101" uniqueCount="80">
  <si>
    <t>Item</t>
  </si>
  <si>
    <t>Description</t>
  </si>
  <si>
    <t>Amount</t>
  </si>
  <si>
    <t>Dave</t>
  </si>
  <si>
    <t>Nina</t>
  </si>
  <si>
    <t>Home Inspection</t>
  </si>
  <si>
    <t>Details</t>
  </si>
  <si>
    <t>Mould Inspection</t>
  </si>
  <si>
    <t>Balance</t>
  </si>
  <si>
    <t>BCU Property Evaluation</t>
  </si>
  <si>
    <t>Date</t>
  </si>
  <si>
    <t>BCU Joint Account - Stock Purchase</t>
  </si>
  <si>
    <t>Closing Costs:</t>
  </si>
  <si>
    <t>Sub-Totals</t>
  </si>
  <si>
    <t>Our Home</t>
  </si>
  <si>
    <t>16-001</t>
  </si>
  <si>
    <t>Computer Desk (DymonMine - COV00010770)</t>
  </si>
  <si>
    <t>VISA</t>
  </si>
  <si>
    <t>16-002</t>
  </si>
  <si>
    <t>Solid Cherry, 6-Piece, King-Sized Bedroom Suite (Kijiji - Terry Hodgson)</t>
  </si>
  <si>
    <t>TempurPedic King-Sized Adjustable Frame and Mattress (Sleep Country, Centrum)</t>
  </si>
  <si>
    <t>16-003</t>
  </si>
  <si>
    <t>16-004</t>
  </si>
  <si>
    <t>La-Z-Boy Centtrum:</t>
  </si>
  <si>
    <t>Bar</t>
  </si>
  <si>
    <t>Protection Warranty</t>
  </si>
  <si>
    <t>16-005</t>
  </si>
  <si>
    <t>IZZY</t>
  </si>
  <si>
    <t>HST</t>
  </si>
  <si>
    <t>Delivery</t>
  </si>
  <si>
    <t>repair foundation crack</t>
  </si>
  <si>
    <t>repair GFCI / Master BR circuit</t>
  </si>
  <si>
    <t>repair driveway</t>
  </si>
  <si>
    <t>repair landscape grading</t>
  </si>
  <si>
    <t>repair parging</t>
  </si>
  <si>
    <t>Interior Painting (Jan)</t>
  </si>
  <si>
    <t>strip-out finished basement</t>
  </si>
  <si>
    <t>bin rental</t>
  </si>
  <si>
    <t>Address Inspection Findings (Todo-Done – Ken)</t>
  </si>
  <si>
    <t>Replace Upper Flooring  (Cash&amp;Carry Carpet Centre - George Papadopoulos)</t>
  </si>
  <si>
    <t>BCU Memo</t>
  </si>
  <si>
    <t>Talbot Sofa (custom upholstery)</t>
  </si>
  <si>
    <t>Haven High Leg Recliner</t>
  </si>
  <si>
    <t>VIP Discount</t>
  </si>
  <si>
    <t>Floor Model Discount</t>
  </si>
  <si>
    <t>Throw Pillows (covered per chair)</t>
  </si>
  <si>
    <t>Talbot Loveseat (custom upholstery)</t>
  </si>
  <si>
    <t>(1149.95 - 150.00)</t>
  </si>
  <si>
    <t>(1549.95 - 200.00)</t>
  </si>
  <si>
    <t>(60)</t>
  </si>
  <si>
    <t>install hardwood</t>
  </si>
  <si>
    <t>red oak stairnose</t>
  </si>
  <si>
    <t>carpet upper and lower stairway</t>
  </si>
  <si>
    <t>4" colonial baseboard</t>
  </si>
  <si>
    <t>2¼" red oak solid hardwood</t>
  </si>
  <si>
    <t>flush-mount heat registers</t>
  </si>
  <si>
    <t>16-006</t>
  </si>
  <si>
    <t>16-007</t>
  </si>
  <si>
    <t>16-008</t>
  </si>
  <si>
    <t>16-009</t>
  </si>
  <si>
    <t>16-010</t>
  </si>
  <si>
    <t>16-011</t>
  </si>
  <si>
    <r>
      <rPr>
        <b/>
        <sz val="28"/>
        <color rgb="FF002060"/>
        <rFont val="Microsoft Sans Serif"/>
        <family val="2"/>
      </rPr>
      <t>873 Explorer Lane
Orléans, Ontario</t>
    </r>
    <r>
      <rPr>
        <b/>
        <sz val="36"/>
        <color rgb="FF002060"/>
        <rFont val="Microsoft Sans Serif"/>
        <family val="2"/>
      </rPr>
      <t xml:space="preserve">
</t>
    </r>
    <r>
      <rPr>
        <b/>
        <sz val="22"/>
        <color rgb="FF002060"/>
        <rFont val="Microsoft Sans Serif"/>
        <family val="2"/>
      </rPr>
      <t>K1C 2S3</t>
    </r>
  </si>
  <si>
    <t>Home  Inspection</t>
  </si>
  <si>
    <t>Home Updates</t>
  </si>
  <si>
    <t>Cheque</t>
  </si>
  <si>
    <t>Shared Expenses</t>
  </si>
  <si>
    <t>Home Purchase</t>
  </si>
  <si>
    <t>Summary</t>
  </si>
  <si>
    <t>Totals:</t>
  </si>
  <si>
    <t>Land Transfer Costs</t>
  </si>
  <si>
    <t>Lawyer's Fee (including disbursements)</t>
  </si>
  <si>
    <t>Title Insurance</t>
  </si>
  <si>
    <t>Pre-Paid Tax Credit to Vendor</t>
  </si>
  <si>
    <t>Agreement of Purchase and Sale — Deposit</t>
  </si>
  <si>
    <t>Purchase Price (less AoP&amp;S deposit)</t>
  </si>
  <si>
    <t>BCU Draft</t>
  </si>
  <si>
    <t>Inspection Arisings</t>
  </si>
  <si>
    <t>Painting</t>
  </si>
  <si>
    <t>Hardwood Flooring Upstairs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</si>
</sst>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[$-1009]d/mmm/yy;@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36"/>
      <color rgb="FF002060"/>
      <name val="Microsoft Sans Serif"/>
      <family val="2"/>
    </font>
    <font>
      <b/>
      <sz val="11"/>
      <color rgb="FF002060"/>
      <name val="Microsoft Sans Serif"/>
      <family val="2"/>
    </font>
    <font>
      <sz val="11"/>
      <color rgb="FF002060"/>
      <name val="Microsoft Sans Serif"/>
      <family val="2"/>
    </font>
    <font>
      <b/>
      <sz val="14"/>
      <color rgb="FF002060"/>
      <name val="Microsoft Sans Serif"/>
      <family val="2"/>
    </font>
    <font>
      <b/>
      <sz val="12"/>
      <color rgb="FF002060"/>
      <name val="Microsoft Sans Serif"/>
      <family val="2"/>
    </font>
    <font>
      <sz val="11"/>
      <color theme="0"/>
      <name val="Microsoft Sans Serif"/>
      <family val="2"/>
    </font>
    <font>
      <sz val="8"/>
      <color rgb="FF002060"/>
      <name val="Microsoft Sans Serif"/>
      <family val="2"/>
    </font>
    <font>
      <sz val="11"/>
      <color theme="1"/>
      <name val="Microsoft Sans Serif"/>
      <family val="2"/>
    </font>
    <font>
      <b/>
      <sz val="20"/>
      <color rgb="FF002060"/>
      <name val="Microsoft Sans Serif"/>
      <family val="2"/>
    </font>
    <font>
      <b/>
      <sz val="22"/>
      <color rgb="FF002060"/>
      <name val="Microsoft Sans Serif"/>
      <family val="2"/>
    </font>
    <font>
      <b/>
      <sz val="28"/>
      <color rgb="FF002060"/>
      <name val="Microsoft Sans Serif"/>
      <family val="2"/>
    </font>
    <font>
      <sz val="20"/>
      <color theme="1"/>
      <name val="Calibri"/>
      <family val="2"/>
      <scheme val="minor"/>
    </font>
    <font>
      <sz val="14"/>
      <color rgb="FF002060"/>
      <name val="Microsoft Sans Serif"/>
      <family val="2"/>
    </font>
    <font>
      <sz val="8"/>
      <color theme="0"/>
      <name val="Microsoft Sans Serif"/>
      <family val="2"/>
    </font>
    <font>
      <sz val="11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8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8" fontId="3" fillId="0" borderId="0" xfId="0" applyNumberFormat="1" applyFont="1" applyAlignment="1"/>
    <xf numFmtId="8" fontId="7" fillId="0" borderId="0" xfId="0" applyNumberFormat="1" applyFont="1" applyAlignment="1"/>
    <xf numFmtId="8" fontId="6" fillId="0" borderId="0" xfId="0" applyNumberFormat="1" applyFont="1" applyAlignment="1"/>
    <xf numFmtId="0" fontId="3" fillId="0" borderId="0" xfId="0" applyFont="1" applyAlignment="1">
      <alignment horizontal="right"/>
    </xf>
    <xf numFmtId="0" fontId="6" fillId="0" borderId="0" xfId="0" applyFont="1" applyAlignment="1"/>
    <xf numFmtId="0" fontId="3" fillId="0" borderId="0" xfId="0" applyFont="1" applyAlignment="1">
      <alignment horizontal="left" indent="5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1" fillId="0" borderId="0" xfId="0" applyNumberFormat="1" applyFont="1" applyAlignment="1">
      <alignment horizontal="right" vertical="center" wrapText="1" indent="1"/>
    </xf>
    <xf numFmtId="8" fontId="3" fillId="0" borderId="0" xfId="0" applyNumberFormat="1" applyFont="1" applyAlignment="1">
      <alignment horizontal="right" vertical="center" indent="1"/>
    </xf>
    <xf numFmtId="8" fontId="6" fillId="0" borderId="0" xfId="0" applyNumberFormat="1" applyFont="1" applyAlignment="1">
      <alignment horizontal="right" vertical="center" indent="1"/>
    </xf>
    <xf numFmtId="8" fontId="5" fillId="0" borderId="0" xfId="0" applyNumberFormat="1" applyFont="1" applyAlignment="1">
      <alignment horizontal="right" vertical="center" indent="1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quotePrefix="1" applyFont="1" applyAlignment="1">
      <alignment horizontal="left" vertical="center" indent="1"/>
    </xf>
    <xf numFmtId="8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5"/>
    </xf>
    <xf numFmtId="164" fontId="3" fillId="0" borderId="0" xfId="0" applyNumberFormat="1" applyFont="1" applyAlignment="1">
      <alignment horizontal="center" vertical="center"/>
    </xf>
    <xf numFmtId="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8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8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right" indent="1"/>
    </xf>
    <xf numFmtId="164" fontId="13" fillId="0" borderId="0" xfId="0" applyNumberFormat="1" applyFont="1" applyAlignment="1">
      <alignment horizontal="right" indent="1"/>
    </xf>
    <xf numFmtId="8" fontId="1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8" fontId="7" fillId="0" borderId="0" xfId="0" applyNumberFormat="1" applyFont="1" applyAlignment="1">
      <alignment horizontal="right" vertical="center" indent="1"/>
    </xf>
    <xf numFmtId="8" fontId="7" fillId="0" borderId="0" xfId="0" applyNumberFormat="1" applyFont="1" applyAlignment="1">
      <alignment horizontal="right" indent="1"/>
    </xf>
    <xf numFmtId="8" fontId="14" fillId="0" borderId="0" xfId="0" applyNumberFormat="1" applyFont="1" applyAlignment="1">
      <alignment horizontal="left" indent="2"/>
    </xf>
    <xf numFmtId="0" fontId="1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13" fillId="0" borderId="0" xfId="0" applyFont="1" applyAlignment="1">
      <alignment horizontal="left" indent="3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vertical="center" indent="1"/>
    </xf>
    <xf numFmtId="0" fontId="9" fillId="0" borderId="0" xfId="0" applyFont="1" applyAlignment="1">
      <alignment horizontal="right" vertical="center" indent="1"/>
    </xf>
    <xf numFmtId="0" fontId="12" fillId="0" borderId="0" xfId="0" applyFont="1" applyAlignment="1">
      <alignment horizontal="right" vertical="center" inden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 indent="5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8" fontId="15" fillId="0" borderId="0" xfId="0" applyNumberFormat="1" applyFont="1" applyAlignment="1">
      <alignment horizontal="right" indent="1"/>
    </xf>
    <xf numFmtId="8" fontId="15" fillId="0" borderId="0" xfId="0" applyNumberFormat="1" applyFont="1" applyAlignment="1"/>
    <xf numFmtId="8" fontId="15" fillId="0" borderId="0" xfId="0" applyNumberFormat="1" applyFont="1" applyAlignment="1">
      <alignment horizontal="right" vertical="center" indent="1"/>
    </xf>
    <xf numFmtId="8" fontId="8" fillId="0" borderId="0" xfId="0" applyNumberFormat="1" applyFont="1" applyAlignment="1"/>
    <xf numFmtId="0" fontId="3" fillId="0" borderId="0" xfId="0" applyFont="1" applyAlignment="1">
      <alignment horizontal="left" indent="3"/>
    </xf>
    <xf numFmtId="165" fontId="13" fillId="0" borderId="0" xfId="0" applyNumberFormat="1" applyFont="1" applyAlignment="1">
      <alignment horizontal="right" indent="1"/>
    </xf>
    <xf numFmtId="165" fontId="8" fillId="0" borderId="0" xfId="0" applyNumberFormat="1" applyFont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"/>
  <sheetViews>
    <sheetView tabSelected="1" workbookViewId="0">
      <pane xSplit="4" ySplit="2" topLeftCell="E48" activePane="bottomRight" state="frozen"/>
      <selection pane="topRight" activeCell="E1" sqref="E1"/>
      <selection pane="bottomLeft" activeCell="A3" sqref="A3"/>
      <selection pane="bottomRight" activeCell="G7" sqref="G7"/>
    </sheetView>
  </sheetViews>
  <sheetFormatPr defaultColWidth="15.75" defaultRowHeight="14.25" x14ac:dyDescent="0.2"/>
  <cols>
    <col min="1" max="1" width="8.25" style="2" customWidth="1"/>
    <col min="2" max="2" width="40.75" style="3" customWidth="1"/>
    <col min="3" max="3" width="10.75" style="3" customWidth="1"/>
    <col min="4" max="4" width="35.75" style="3" customWidth="1"/>
    <col min="5" max="5" width="10.75" style="6" customWidth="1"/>
    <col min="6" max="7" width="20.625" style="5" customWidth="1"/>
    <col min="8" max="8" width="20.625" style="24" customWidth="1"/>
    <col min="9" max="9" width="20.625" style="3" customWidth="1"/>
    <col min="10" max="10" width="15.75" style="2"/>
    <col min="11" max="16384" width="15.75" style="3"/>
  </cols>
  <sheetData>
    <row r="1" spans="1:14" s="1" customFormat="1" ht="110.1" customHeight="1" x14ac:dyDescent="0.2">
      <c r="A1" s="70" t="s">
        <v>62</v>
      </c>
      <c r="B1" s="71"/>
      <c r="C1" s="71"/>
      <c r="D1" s="71"/>
      <c r="E1" s="71"/>
      <c r="F1" s="71"/>
      <c r="G1" s="16"/>
      <c r="H1" s="23"/>
      <c r="I1" s="16"/>
      <c r="J1" s="17"/>
      <c r="K1" s="4"/>
      <c r="L1" s="4"/>
      <c r="M1" s="4"/>
      <c r="N1" s="4"/>
    </row>
    <row r="2" spans="1:14" s="21" customFormat="1" ht="24.95" customHeight="1" x14ac:dyDescent="0.25">
      <c r="A2" s="21" t="s">
        <v>0</v>
      </c>
      <c r="B2" s="45" t="s">
        <v>1</v>
      </c>
      <c r="C2" s="45"/>
      <c r="E2" s="30" t="s">
        <v>10</v>
      </c>
      <c r="F2" s="37" t="s">
        <v>2</v>
      </c>
      <c r="G2" s="37" t="s">
        <v>3</v>
      </c>
      <c r="H2" s="37" t="s">
        <v>4</v>
      </c>
      <c r="I2" s="38" t="s">
        <v>8</v>
      </c>
      <c r="J2" s="21" t="s">
        <v>6</v>
      </c>
    </row>
    <row r="3" spans="1:14" ht="19.5" customHeight="1" x14ac:dyDescent="0.25">
      <c r="A3" s="56" t="s">
        <v>14</v>
      </c>
      <c r="B3" s="55" t="s">
        <v>74</v>
      </c>
      <c r="C3" s="63"/>
      <c r="D3" s="63"/>
      <c r="E3" s="6">
        <v>42537</v>
      </c>
      <c r="F3" s="39">
        <v>5000</v>
      </c>
      <c r="G3" s="39">
        <v>5000</v>
      </c>
      <c r="H3" s="39"/>
      <c r="I3" s="39">
        <f>F3-G3-H3</f>
        <v>0</v>
      </c>
      <c r="J3" s="2">
        <v>264</v>
      </c>
      <c r="K3" s="9"/>
      <c r="L3" s="9"/>
      <c r="M3" s="9"/>
    </row>
    <row r="4" spans="1:14" x14ac:dyDescent="0.2">
      <c r="A4" s="57"/>
      <c r="B4" s="55" t="s">
        <v>11</v>
      </c>
      <c r="C4" s="55"/>
      <c r="D4" s="55"/>
      <c r="E4" s="6">
        <v>42620</v>
      </c>
      <c r="F4" s="39">
        <v>100</v>
      </c>
      <c r="G4" s="39">
        <v>100</v>
      </c>
      <c r="H4" s="39"/>
      <c r="I4" s="39">
        <f t="shared" ref="I4:I6" si="0">F4-G4-H4</f>
        <v>0</v>
      </c>
      <c r="J4" s="2" t="s">
        <v>40</v>
      </c>
      <c r="K4" s="9"/>
      <c r="L4" s="9"/>
      <c r="M4" s="9"/>
    </row>
    <row r="5" spans="1:14" x14ac:dyDescent="0.2">
      <c r="A5" s="57"/>
      <c r="B5" s="55" t="s">
        <v>9</v>
      </c>
      <c r="C5" s="55"/>
      <c r="D5" s="55"/>
      <c r="E5" s="6">
        <v>42620</v>
      </c>
      <c r="F5" s="39">
        <v>265.55</v>
      </c>
      <c r="G5" s="39">
        <v>265.55</v>
      </c>
      <c r="H5" s="39"/>
      <c r="I5" s="39">
        <f t="shared" si="0"/>
        <v>0</v>
      </c>
      <c r="J5" s="2" t="s">
        <v>40</v>
      </c>
      <c r="K5" s="9"/>
      <c r="L5" s="9"/>
      <c r="M5" s="9"/>
    </row>
    <row r="6" spans="1:14" x14ac:dyDescent="0.2">
      <c r="A6" s="57"/>
      <c r="B6" s="55" t="s">
        <v>12</v>
      </c>
      <c r="C6" s="55"/>
      <c r="D6" s="55"/>
      <c r="E6" s="6">
        <v>42642</v>
      </c>
      <c r="F6" s="39">
        <f>SUM(C7:C12)</f>
        <v>377403.54500000004</v>
      </c>
      <c r="G6" s="39">
        <v>2403.5500000000002</v>
      </c>
      <c r="H6" s="3"/>
      <c r="I6" s="39">
        <f t="shared" si="0"/>
        <v>374999.99500000005</v>
      </c>
      <c r="J6" s="2" t="s">
        <v>76</v>
      </c>
      <c r="K6" s="9"/>
      <c r="L6" s="9"/>
      <c r="M6" s="9"/>
    </row>
    <row r="7" spans="1:14" x14ac:dyDescent="0.2">
      <c r="A7" s="57"/>
      <c r="B7" s="15" t="s">
        <v>75</v>
      </c>
      <c r="C7" s="51">
        <v>370000</v>
      </c>
      <c r="D7" s="9"/>
      <c r="E7" s="6">
        <v>42642</v>
      </c>
      <c r="F7" s="76"/>
      <c r="G7" s="39">
        <v>187500</v>
      </c>
      <c r="H7" s="39">
        <v>187500</v>
      </c>
      <c r="I7" s="79">
        <f>I6-G7-H7</f>
        <v>-4.999999946448952E-3</v>
      </c>
      <c r="J7" s="8" t="s">
        <v>27</v>
      </c>
      <c r="K7" s="9"/>
      <c r="L7" s="9"/>
      <c r="M7" s="9"/>
    </row>
    <row r="8" spans="1:14" x14ac:dyDescent="0.2">
      <c r="A8" s="57"/>
      <c r="B8" s="15" t="s">
        <v>73</v>
      </c>
      <c r="C8" s="51">
        <v>1061.51</v>
      </c>
      <c r="D8" s="11"/>
      <c r="E8" s="7"/>
      <c r="F8" s="73"/>
      <c r="G8" s="73"/>
      <c r="H8" s="73"/>
      <c r="I8" s="73"/>
      <c r="J8" s="22"/>
      <c r="K8" s="9"/>
      <c r="L8" s="9"/>
      <c r="M8" s="9"/>
    </row>
    <row r="9" spans="1:14" x14ac:dyDescent="0.2">
      <c r="A9" s="57"/>
      <c r="B9" s="15" t="s">
        <v>72</v>
      </c>
      <c r="C9" s="51">
        <v>432</v>
      </c>
      <c r="D9" s="11"/>
      <c r="E9" s="7"/>
      <c r="F9" s="73"/>
      <c r="G9" s="73"/>
      <c r="H9" s="73"/>
      <c r="I9" s="73"/>
      <c r="J9" s="22"/>
      <c r="K9" s="19"/>
      <c r="L9" s="19"/>
      <c r="M9" s="19"/>
    </row>
    <row r="10" spans="1:14" x14ac:dyDescent="0.2">
      <c r="A10" s="57"/>
      <c r="B10" s="15" t="s">
        <v>70</v>
      </c>
      <c r="C10" s="51">
        <v>4294.7</v>
      </c>
      <c r="D10" s="11"/>
      <c r="E10" s="7"/>
      <c r="F10" s="74"/>
      <c r="G10" s="74"/>
      <c r="H10" s="75"/>
      <c r="I10" s="73"/>
      <c r="J10" s="22"/>
      <c r="K10" s="9"/>
      <c r="L10" s="9"/>
      <c r="M10" s="9"/>
    </row>
    <row r="11" spans="1:14" x14ac:dyDescent="0.2">
      <c r="A11" s="57"/>
      <c r="B11" s="15" t="s">
        <v>71</v>
      </c>
      <c r="C11" s="51">
        <f>850+579.5</f>
        <v>1429.5</v>
      </c>
      <c r="D11" s="11"/>
      <c r="E11" s="7"/>
      <c r="F11" s="12"/>
      <c r="G11" s="12"/>
      <c r="H11" s="25"/>
      <c r="I11" s="12">
        <f t="shared" ref="I11:I12" si="1">F11-G11-H11</f>
        <v>0</v>
      </c>
      <c r="J11" s="22"/>
      <c r="K11" s="9"/>
      <c r="L11" s="9"/>
      <c r="M11" s="9"/>
    </row>
    <row r="12" spans="1:14" x14ac:dyDescent="0.2">
      <c r="A12" s="57"/>
      <c r="B12" s="13" t="s">
        <v>28</v>
      </c>
      <c r="C12" s="51">
        <f>C11*0.13</f>
        <v>185.83500000000001</v>
      </c>
      <c r="D12" s="52">
        <f>SUM(C7:C12)</f>
        <v>377403.54500000004</v>
      </c>
      <c r="E12" s="7"/>
      <c r="F12" s="12"/>
      <c r="G12" s="12"/>
      <c r="H12" s="25"/>
      <c r="I12" s="12">
        <f t="shared" si="1"/>
        <v>0</v>
      </c>
      <c r="J12" s="22"/>
      <c r="K12" s="9"/>
      <c r="L12" s="9"/>
      <c r="M12" s="9"/>
    </row>
    <row r="13" spans="1:14" ht="15" x14ac:dyDescent="0.25">
      <c r="A13" s="56" t="s">
        <v>63</v>
      </c>
      <c r="B13" s="55" t="s">
        <v>5</v>
      </c>
      <c r="C13" s="63"/>
      <c r="D13" s="63"/>
      <c r="E13" s="6">
        <v>42537</v>
      </c>
      <c r="F13" s="39">
        <v>536.75</v>
      </c>
      <c r="G13" s="39">
        <v>536.75</v>
      </c>
      <c r="H13" s="39">
        <v>0</v>
      </c>
      <c r="I13" s="39">
        <f>F13-G13-H13</f>
        <v>0</v>
      </c>
      <c r="J13" s="2">
        <v>265</v>
      </c>
      <c r="K13" s="19"/>
      <c r="L13" s="19"/>
      <c r="M13" s="19"/>
    </row>
    <row r="14" spans="1:14" x14ac:dyDescent="0.2">
      <c r="A14" s="56"/>
      <c r="B14" s="55" t="s">
        <v>7</v>
      </c>
      <c r="C14" s="55"/>
      <c r="D14" s="55"/>
      <c r="E14" s="6">
        <v>46219</v>
      </c>
      <c r="F14" s="39">
        <v>904</v>
      </c>
      <c r="G14" s="39">
        <v>904</v>
      </c>
      <c r="H14" s="39">
        <v>0</v>
      </c>
      <c r="I14" s="39">
        <f>F14-G14-H14</f>
        <v>0</v>
      </c>
      <c r="J14" s="2">
        <v>270</v>
      </c>
      <c r="K14" s="19"/>
      <c r="L14" s="19"/>
      <c r="M14" s="19"/>
    </row>
    <row r="15" spans="1:14" s="49" customFormat="1" ht="20.100000000000001" customHeight="1" x14ac:dyDescent="0.25">
      <c r="A15" s="56"/>
      <c r="B15" s="77" t="s">
        <v>38</v>
      </c>
      <c r="C15" s="59"/>
      <c r="D15" s="59"/>
      <c r="E15" s="6">
        <v>42643</v>
      </c>
      <c r="F15" s="39">
        <f>SUM(C16:C23)</f>
        <v>10226.5</v>
      </c>
      <c r="H15" s="39"/>
      <c r="I15" s="39">
        <f>F15-G15-H15</f>
        <v>10226.5</v>
      </c>
    </row>
    <row r="16" spans="1:14" x14ac:dyDescent="0.2">
      <c r="A16" s="56"/>
      <c r="B16" s="15" t="s">
        <v>30</v>
      </c>
      <c r="C16" s="51">
        <v>1500</v>
      </c>
      <c r="D16" s="9"/>
      <c r="E16" s="7"/>
      <c r="F16" s="25"/>
      <c r="G16" s="25"/>
      <c r="H16" s="25"/>
      <c r="I16" s="25"/>
      <c r="J16" s="22"/>
      <c r="K16" s="9"/>
      <c r="L16" s="9"/>
      <c r="M16" s="9"/>
    </row>
    <row r="17" spans="1:14" x14ac:dyDescent="0.2">
      <c r="A17" s="56"/>
      <c r="B17" s="15" t="s">
        <v>34</v>
      </c>
      <c r="C17" s="51">
        <v>850</v>
      </c>
      <c r="D17" s="9"/>
      <c r="E17" s="7"/>
      <c r="F17" s="25"/>
      <c r="G17" s="25"/>
      <c r="H17" s="25"/>
      <c r="I17" s="25"/>
      <c r="J17" s="22"/>
      <c r="K17" s="9"/>
      <c r="L17" s="9"/>
      <c r="M17" s="9"/>
    </row>
    <row r="18" spans="1:14" x14ac:dyDescent="0.2">
      <c r="A18" s="56"/>
      <c r="B18" s="15" t="s">
        <v>33</v>
      </c>
      <c r="C18" s="51">
        <v>1750</v>
      </c>
      <c r="D18" s="9"/>
      <c r="E18" s="7"/>
      <c r="F18" s="25"/>
      <c r="G18" s="25"/>
      <c r="H18" s="25"/>
      <c r="I18" s="25"/>
      <c r="J18" s="22"/>
      <c r="K18" s="9"/>
      <c r="L18" s="9"/>
      <c r="M18" s="9"/>
    </row>
    <row r="19" spans="1:14" x14ac:dyDescent="0.2">
      <c r="A19" s="56"/>
      <c r="B19" s="15" t="s">
        <v>31</v>
      </c>
      <c r="C19" s="51">
        <v>1700</v>
      </c>
      <c r="D19" s="9"/>
      <c r="E19" s="7"/>
      <c r="F19" s="25"/>
      <c r="G19" s="25"/>
      <c r="H19" s="25"/>
      <c r="I19" s="25"/>
      <c r="J19" s="22"/>
      <c r="K19" s="9"/>
      <c r="L19" s="9"/>
      <c r="M19" s="9"/>
      <c r="N19" s="2"/>
    </row>
    <row r="20" spans="1:14" x14ac:dyDescent="0.2">
      <c r="A20" s="56"/>
      <c r="B20" s="15" t="s">
        <v>32</v>
      </c>
      <c r="C20" s="51">
        <v>2500</v>
      </c>
      <c r="D20" s="9"/>
      <c r="E20" s="7"/>
      <c r="F20" s="25"/>
      <c r="G20" s="25"/>
      <c r="H20" s="25"/>
      <c r="I20" s="25"/>
      <c r="J20" s="22"/>
      <c r="K20" s="9"/>
      <c r="L20" s="9"/>
      <c r="M20" s="9"/>
    </row>
    <row r="21" spans="1:14" x14ac:dyDescent="0.2">
      <c r="A21" s="56"/>
      <c r="B21" s="15" t="s">
        <v>36</v>
      </c>
      <c r="C21" s="51">
        <v>500</v>
      </c>
      <c r="D21" s="9"/>
      <c r="E21" s="7"/>
      <c r="F21" s="25"/>
      <c r="G21" s="25"/>
      <c r="H21" s="25"/>
      <c r="I21" s="25"/>
      <c r="J21" s="22"/>
      <c r="K21" s="9"/>
      <c r="L21" s="9"/>
      <c r="M21" s="9"/>
    </row>
    <row r="22" spans="1:14" x14ac:dyDescent="0.2">
      <c r="A22" s="56"/>
      <c r="B22" s="15" t="s">
        <v>37</v>
      </c>
      <c r="C22" s="51">
        <v>250</v>
      </c>
      <c r="D22" s="9"/>
      <c r="E22" s="7"/>
      <c r="F22" s="25"/>
      <c r="G22" s="25"/>
      <c r="H22" s="25"/>
      <c r="I22" s="25"/>
      <c r="J22" s="22"/>
      <c r="K22" s="9"/>
      <c r="L22" s="9"/>
      <c r="M22" s="9"/>
    </row>
    <row r="23" spans="1:14" x14ac:dyDescent="0.2">
      <c r="A23" s="56"/>
      <c r="B23" s="13" t="s">
        <v>28</v>
      </c>
      <c r="C23" s="51">
        <f>SUM(C16:C22)*0.13</f>
        <v>1176.5</v>
      </c>
      <c r="D23" s="9"/>
      <c r="E23" s="14"/>
      <c r="F23" s="41"/>
      <c r="G23" s="41"/>
      <c r="H23" s="25"/>
      <c r="I23" s="41"/>
      <c r="J23" s="22"/>
      <c r="K23" s="9"/>
      <c r="L23" s="9"/>
      <c r="M23" s="9"/>
    </row>
    <row r="24" spans="1:14" ht="20.100000000000001" customHeight="1" x14ac:dyDescent="0.25">
      <c r="A24" s="56" t="s">
        <v>64</v>
      </c>
      <c r="B24" s="55" t="s">
        <v>35</v>
      </c>
      <c r="C24" s="63"/>
      <c r="D24" s="63"/>
      <c r="E24" s="6">
        <v>42643</v>
      </c>
      <c r="F24" s="24">
        <v>4000</v>
      </c>
      <c r="G24" s="40"/>
      <c r="I24" s="24">
        <f>F24-G24-H24</f>
        <v>4000</v>
      </c>
      <c r="K24" s="9"/>
      <c r="L24" s="9"/>
      <c r="M24" s="9"/>
    </row>
    <row r="25" spans="1:14" ht="30" customHeight="1" x14ac:dyDescent="0.2">
      <c r="A25" s="56"/>
      <c r="B25" s="55" t="s">
        <v>39</v>
      </c>
      <c r="C25" s="64"/>
      <c r="D25" s="64"/>
      <c r="E25" s="6">
        <v>42643</v>
      </c>
      <c r="F25" s="39">
        <f>SUM(C26:C32)</f>
        <v>9343.518</v>
      </c>
      <c r="G25" s="49"/>
      <c r="H25" s="39">
        <v>4000</v>
      </c>
      <c r="I25" s="39">
        <f>F25-G25-H25</f>
        <v>5343.518</v>
      </c>
      <c r="J25" s="8" t="s">
        <v>17</v>
      </c>
      <c r="K25" s="9"/>
      <c r="L25" s="9"/>
      <c r="M25" s="9"/>
    </row>
    <row r="26" spans="1:14" x14ac:dyDescent="0.2">
      <c r="A26" s="56"/>
      <c r="B26" s="15" t="s">
        <v>54</v>
      </c>
      <c r="C26" s="51">
        <f>640*5.49</f>
        <v>3513.6000000000004</v>
      </c>
      <c r="D26" s="9"/>
      <c r="E26" s="7"/>
      <c r="F26" s="25"/>
      <c r="G26" s="25"/>
      <c r="H26" s="25"/>
      <c r="I26" s="25"/>
      <c r="J26" s="22"/>
      <c r="K26" s="9"/>
      <c r="L26" s="9"/>
      <c r="M26" s="9"/>
    </row>
    <row r="27" spans="1:14" x14ac:dyDescent="0.2">
      <c r="A27" s="56"/>
      <c r="B27" s="15" t="s">
        <v>55</v>
      </c>
      <c r="C27" s="51">
        <f>7*50</f>
        <v>350</v>
      </c>
      <c r="D27" s="9"/>
      <c r="E27" s="7"/>
      <c r="F27" s="25"/>
      <c r="G27" s="25"/>
      <c r="H27" s="25"/>
      <c r="I27" s="25"/>
      <c r="J27" s="22"/>
      <c r="K27" s="9"/>
      <c r="L27" s="9"/>
      <c r="M27" s="9"/>
    </row>
    <row r="28" spans="1:14" x14ac:dyDescent="0.2">
      <c r="A28" s="56"/>
      <c r="B28" s="15" t="s">
        <v>51</v>
      </c>
      <c r="C28" s="51">
        <v>90</v>
      </c>
      <c r="D28" s="9"/>
      <c r="E28" s="7"/>
      <c r="F28" s="25"/>
      <c r="G28" s="25"/>
      <c r="H28" s="25"/>
      <c r="I28" s="25"/>
      <c r="J28" s="22"/>
      <c r="K28" s="9"/>
      <c r="L28" s="9"/>
      <c r="M28" s="9"/>
    </row>
    <row r="29" spans="1:14" x14ac:dyDescent="0.2">
      <c r="A29" s="56"/>
      <c r="B29" s="15" t="s">
        <v>50</v>
      </c>
      <c r="C29" s="51">
        <f>640*3.5</f>
        <v>2240</v>
      </c>
      <c r="D29" s="9"/>
      <c r="E29" s="7"/>
      <c r="F29" s="25"/>
      <c r="G29" s="25"/>
      <c r="H29" s="25"/>
      <c r="I29" s="25"/>
      <c r="J29" s="22"/>
      <c r="K29" s="9"/>
      <c r="L29" s="9"/>
      <c r="M29" s="9"/>
    </row>
    <row r="30" spans="1:14" x14ac:dyDescent="0.2">
      <c r="A30" s="56"/>
      <c r="B30" s="15" t="s">
        <v>52</v>
      </c>
      <c r="C30" s="51">
        <v>1200</v>
      </c>
      <c r="D30" s="9"/>
      <c r="E30" s="7"/>
      <c r="F30" s="25"/>
      <c r="G30" s="25"/>
      <c r="H30" s="25"/>
      <c r="I30" s="25"/>
      <c r="J30" s="22"/>
      <c r="K30" s="9"/>
      <c r="L30" s="9"/>
      <c r="M30" s="9"/>
      <c r="N30" s="2"/>
    </row>
    <row r="31" spans="1:14" x14ac:dyDescent="0.2">
      <c r="A31" s="56"/>
      <c r="B31" s="15" t="s">
        <v>53</v>
      </c>
      <c r="C31" s="51">
        <f>250*3.5</f>
        <v>875</v>
      </c>
      <c r="D31" s="9"/>
      <c r="E31" s="7"/>
      <c r="F31" s="25"/>
      <c r="G31" s="25"/>
      <c r="H31" s="25"/>
      <c r="I31" s="25"/>
      <c r="J31" s="22"/>
      <c r="K31" s="9"/>
      <c r="L31" s="9"/>
      <c r="M31" s="9"/>
    </row>
    <row r="32" spans="1:14" x14ac:dyDescent="0.2">
      <c r="A32" s="56"/>
      <c r="B32" s="13" t="s">
        <v>28</v>
      </c>
      <c r="C32" s="51">
        <f>SUM(C26:C31)*0.13</f>
        <v>1074.9180000000001</v>
      </c>
      <c r="D32" s="9"/>
      <c r="E32" s="14"/>
      <c r="F32" s="41"/>
      <c r="G32" s="41"/>
      <c r="H32" s="25"/>
      <c r="I32" s="41"/>
      <c r="J32" s="22"/>
      <c r="K32" s="9"/>
      <c r="L32" s="9"/>
      <c r="M32" s="9"/>
    </row>
    <row r="33" spans="1:13" s="28" customFormat="1" ht="35.1" customHeight="1" x14ac:dyDescent="0.25">
      <c r="A33" s="20"/>
      <c r="B33" s="66" t="s">
        <v>13</v>
      </c>
      <c r="C33" s="67"/>
      <c r="D33" s="67"/>
      <c r="E33" s="27"/>
      <c r="F33" s="26">
        <f>SUM(F3:F32)</f>
        <v>407779.86300000001</v>
      </c>
      <c r="G33" s="26">
        <f>SUM(G3:G32)</f>
        <v>196709.85</v>
      </c>
      <c r="H33" s="26">
        <f>SUM(H3:H32)</f>
        <v>191500</v>
      </c>
      <c r="I33" s="26">
        <f t="shared" ref="I33:I38" si="2">F33-G33-H33</f>
        <v>19570.013000000006</v>
      </c>
      <c r="J33" s="2"/>
    </row>
    <row r="34" spans="1:13" s="29" customFormat="1" ht="24.95" customHeight="1" x14ac:dyDescent="0.25">
      <c r="A34" s="29" t="s">
        <v>65</v>
      </c>
      <c r="B34" s="68" t="s">
        <v>66</v>
      </c>
      <c r="C34" s="68"/>
      <c r="D34" s="68"/>
      <c r="E34" s="27" t="s">
        <v>10</v>
      </c>
      <c r="F34" s="26" t="s">
        <v>2</v>
      </c>
      <c r="G34" s="26" t="s">
        <v>3</v>
      </c>
      <c r="H34" s="26" t="s">
        <v>4</v>
      </c>
      <c r="I34" s="42" t="s">
        <v>8</v>
      </c>
      <c r="J34" s="29" t="s">
        <v>6</v>
      </c>
    </row>
    <row r="35" spans="1:13" s="9" customFormat="1" ht="20.100000000000001" customHeight="1" x14ac:dyDescent="0.2">
      <c r="A35" s="8" t="s">
        <v>15</v>
      </c>
      <c r="B35" s="60" t="s">
        <v>16</v>
      </c>
      <c r="C35" s="60"/>
      <c r="D35" s="60"/>
      <c r="E35" s="6">
        <v>45520</v>
      </c>
      <c r="F35" s="24">
        <v>225</v>
      </c>
      <c r="G35" s="24"/>
      <c r="H35" s="24">
        <v>225</v>
      </c>
      <c r="I35" s="24">
        <f t="shared" si="2"/>
        <v>0</v>
      </c>
      <c r="J35" s="2" t="s">
        <v>17</v>
      </c>
    </row>
    <row r="36" spans="1:13" x14ac:dyDescent="0.2">
      <c r="A36" s="8" t="s">
        <v>18</v>
      </c>
      <c r="B36" s="60" t="s">
        <v>20</v>
      </c>
      <c r="C36" s="60"/>
      <c r="D36" s="60"/>
      <c r="E36" s="6">
        <v>42614</v>
      </c>
      <c r="F36" s="24">
        <v>6500</v>
      </c>
      <c r="G36" s="24"/>
      <c r="H36" s="24">
        <v>650</v>
      </c>
      <c r="I36" s="24">
        <f t="shared" si="2"/>
        <v>5850</v>
      </c>
      <c r="J36" s="2" t="s">
        <v>17</v>
      </c>
      <c r="K36" s="9"/>
      <c r="L36" s="9"/>
      <c r="M36" s="9"/>
    </row>
    <row r="37" spans="1:13" x14ac:dyDescent="0.2">
      <c r="A37" s="8" t="s">
        <v>21</v>
      </c>
      <c r="B37" s="60" t="s">
        <v>19</v>
      </c>
      <c r="C37" s="60"/>
      <c r="D37" s="60"/>
      <c r="E37" s="6">
        <v>42625</v>
      </c>
      <c r="F37" s="24">
        <v>1000</v>
      </c>
      <c r="G37" s="24">
        <v>1000</v>
      </c>
      <c r="I37" s="24">
        <f t="shared" si="2"/>
        <v>0</v>
      </c>
      <c r="J37" s="2">
        <v>271</v>
      </c>
      <c r="K37" s="9"/>
      <c r="L37" s="9"/>
      <c r="M37" s="9"/>
    </row>
    <row r="38" spans="1:13" x14ac:dyDescent="0.2">
      <c r="A38" s="8" t="s">
        <v>22</v>
      </c>
      <c r="B38" s="60" t="s">
        <v>23</v>
      </c>
      <c r="C38" s="60"/>
      <c r="D38" s="60"/>
      <c r="E38" s="6">
        <v>42628</v>
      </c>
      <c r="F38" s="24">
        <f>SUM(C39:C48)</f>
        <v>5339.6680999999999</v>
      </c>
      <c r="G38" s="24"/>
      <c r="H38" s="24">
        <v>4000</v>
      </c>
      <c r="I38" s="24">
        <f t="shared" si="2"/>
        <v>1339.6680999999999</v>
      </c>
      <c r="J38" s="2" t="s">
        <v>17</v>
      </c>
      <c r="K38" s="9"/>
      <c r="L38" s="9"/>
      <c r="M38" s="9"/>
    </row>
    <row r="39" spans="1:13" x14ac:dyDescent="0.2">
      <c r="A39" s="8"/>
      <c r="B39" s="35" t="s">
        <v>41</v>
      </c>
      <c r="C39" s="50">
        <v>1729.95</v>
      </c>
      <c r="D39" s="31"/>
      <c r="E39" s="7"/>
      <c r="F39" s="25"/>
      <c r="G39" s="25"/>
      <c r="H39" s="25"/>
      <c r="I39" s="25"/>
      <c r="J39" s="22"/>
      <c r="K39" s="9"/>
      <c r="L39" s="9"/>
      <c r="M39" s="9"/>
    </row>
    <row r="40" spans="1:13" x14ac:dyDescent="0.2">
      <c r="A40" s="8"/>
      <c r="B40" s="35" t="s">
        <v>46</v>
      </c>
      <c r="C40" s="50"/>
      <c r="D40" s="32" t="s">
        <v>48</v>
      </c>
      <c r="E40" s="7"/>
      <c r="F40" s="25"/>
      <c r="G40" s="25"/>
      <c r="H40" s="25"/>
      <c r="I40" s="25"/>
      <c r="J40" s="22"/>
      <c r="K40" s="9"/>
      <c r="L40" s="9"/>
      <c r="M40" s="9"/>
    </row>
    <row r="41" spans="1:13" x14ac:dyDescent="0.2">
      <c r="A41" s="8"/>
      <c r="B41" s="35" t="s">
        <v>45</v>
      </c>
      <c r="C41" s="50"/>
      <c r="D41" s="33" t="s">
        <v>49</v>
      </c>
      <c r="E41" s="7"/>
      <c r="F41" s="25"/>
      <c r="G41" s="25"/>
      <c r="H41" s="25"/>
      <c r="I41" s="25"/>
      <c r="J41" s="22"/>
      <c r="K41" s="9"/>
      <c r="L41" s="9"/>
      <c r="M41" s="9"/>
    </row>
    <row r="42" spans="1:13" x14ac:dyDescent="0.2">
      <c r="A42" s="8"/>
      <c r="B42" s="35" t="s">
        <v>42</v>
      </c>
      <c r="C42" s="50">
        <v>1149.95</v>
      </c>
      <c r="D42" s="32" t="s">
        <v>47</v>
      </c>
      <c r="E42" s="7"/>
      <c r="F42" s="25"/>
      <c r="G42" s="25"/>
      <c r="H42" s="25"/>
      <c r="I42" s="25"/>
      <c r="J42" s="22"/>
      <c r="K42" s="9"/>
      <c r="L42" s="9"/>
      <c r="M42" s="9"/>
    </row>
    <row r="43" spans="1:13" x14ac:dyDescent="0.2">
      <c r="A43" s="8"/>
      <c r="B43" s="35" t="s">
        <v>24</v>
      </c>
      <c r="C43" s="50">
        <v>1999.95</v>
      </c>
      <c r="D43" s="31"/>
      <c r="E43" s="7"/>
      <c r="F43" s="25"/>
      <c r="G43" s="25"/>
      <c r="H43" s="25"/>
      <c r="I43" s="25"/>
      <c r="J43" s="22"/>
      <c r="K43" s="9"/>
      <c r="L43" s="9"/>
      <c r="M43" s="9"/>
    </row>
    <row r="44" spans="1:13" x14ac:dyDescent="0.2">
      <c r="A44" s="8"/>
      <c r="B44" s="35" t="s">
        <v>25</v>
      </c>
      <c r="C44" s="50">
        <v>499.95</v>
      </c>
      <c r="D44" s="31"/>
      <c r="E44" s="7"/>
      <c r="F44" s="25"/>
      <c r="G44" s="25"/>
      <c r="H44" s="25"/>
      <c r="I44" s="25"/>
      <c r="J44" s="22"/>
      <c r="K44" s="9"/>
      <c r="L44" s="9"/>
      <c r="M44" s="9"/>
    </row>
    <row r="45" spans="1:13" x14ac:dyDescent="0.2">
      <c r="A45" s="8"/>
      <c r="B45" s="35" t="s">
        <v>29</v>
      </c>
      <c r="C45" s="50">
        <v>79.95</v>
      </c>
      <c r="D45" s="34"/>
      <c r="E45" s="7"/>
      <c r="F45" s="25"/>
      <c r="G45" s="25"/>
      <c r="H45" s="25"/>
      <c r="I45" s="25"/>
      <c r="J45" s="22"/>
      <c r="K45" s="9"/>
      <c r="L45" s="9"/>
      <c r="M45" s="9"/>
    </row>
    <row r="46" spans="1:13" x14ac:dyDescent="0.2">
      <c r="A46" s="8"/>
      <c r="B46" s="35" t="s">
        <v>43</v>
      </c>
      <c r="C46" s="50">
        <v>-634.38</v>
      </c>
      <c r="D46" s="31"/>
      <c r="E46" s="7"/>
      <c r="F46" s="25"/>
      <c r="G46" s="25"/>
      <c r="H46" s="25"/>
      <c r="I46" s="25"/>
      <c r="J46" s="22"/>
      <c r="K46" s="9"/>
      <c r="L46" s="9"/>
      <c r="M46" s="9"/>
    </row>
    <row r="47" spans="1:13" x14ac:dyDescent="0.2">
      <c r="A47" s="8"/>
      <c r="B47" s="35" t="s">
        <v>44</v>
      </c>
      <c r="C47" s="50">
        <v>-100</v>
      </c>
      <c r="D47" s="31"/>
      <c r="E47" s="7"/>
      <c r="F47" s="25"/>
      <c r="G47" s="25"/>
      <c r="H47" s="25"/>
      <c r="I47" s="25"/>
      <c r="J47" s="22"/>
      <c r="K47" s="9"/>
      <c r="L47" s="9"/>
      <c r="M47" s="9"/>
    </row>
    <row r="48" spans="1:13" x14ac:dyDescent="0.2">
      <c r="A48" s="8"/>
      <c r="B48" s="35" t="s">
        <v>28</v>
      </c>
      <c r="C48" s="50">
        <f>SUM(C39:C47)*0.13</f>
        <v>614.29809999999998</v>
      </c>
      <c r="D48" s="31"/>
      <c r="E48" s="14"/>
      <c r="F48" s="41"/>
      <c r="G48" s="25"/>
      <c r="H48" s="25"/>
      <c r="I48" s="25"/>
      <c r="J48" s="22"/>
      <c r="K48" s="9"/>
      <c r="L48" s="9"/>
      <c r="M48" s="9"/>
    </row>
    <row r="49" spans="1:13" ht="13.5" customHeight="1" x14ac:dyDescent="0.2">
      <c r="A49" s="8" t="s">
        <v>26</v>
      </c>
      <c r="B49" s="60"/>
      <c r="C49" s="60"/>
      <c r="D49" s="60"/>
      <c r="F49" s="24"/>
      <c r="G49" s="24"/>
      <c r="I49" s="24">
        <f t="shared" ref="I49:I50" si="3">F49-G49-H49</f>
        <v>0</v>
      </c>
      <c r="K49" s="9"/>
      <c r="L49" s="9"/>
      <c r="M49" s="9"/>
    </row>
    <row r="50" spans="1:13" ht="13.5" customHeight="1" x14ac:dyDescent="0.2">
      <c r="A50" s="8" t="s">
        <v>56</v>
      </c>
      <c r="B50" s="60"/>
      <c r="C50" s="60"/>
      <c r="D50" s="60"/>
      <c r="F50" s="24"/>
      <c r="G50" s="24"/>
      <c r="I50" s="24">
        <f t="shared" si="3"/>
        <v>0</v>
      </c>
      <c r="K50" s="9"/>
      <c r="L50" s="9"/>
      <c r="M50" s="9"/>
    </row>
    <row r="51" spans="1:13" ht="13.5" customHeight="1" x14ac:dyDescent="0.2">
      <c r="A51" s="8" t="s">
        <v>57</v>
      </c>
      <c r="B51" s="60"/>
      <c r="C51" s="60"/>
      <c r="D51" s="60"/>
      <c r="F51" s="24"/>
      <c r="G51" s="24"/>
      <c r="I51" s="24">
        <f t="shared" ref="I51" si="4">F51-G51-H51</f>
        <v>0</v>
      </c>
      <c r="K51" s="9"/>
      <c r="L51" s="9"/>
      <c r="M51" s="9"/>
    </row>
    <row r="52" spans="1:13" ht="13.5" customHeight="1" x14ac:dyDescent="0.2">
      <c r="A52" s="8" t="s">
        <v>58</v>
      </c>
      <c r="B52" s="60"/>
      <c r="C52" s="60"/>
      <c r="D52" s="60"/>
      <c r="F52" s="24"/>
      <c r="G52" s="24"/>
      <c r="I52" s="24">
        <f t="shared" ref="I52:I54" si="5">F52-G52-H52</f>
        <v>0</v>
      </c>
      <c r="K52" s="9"/>
      <c r="L52" s="9"/>
      <c r="M52" s="9"/>
    </row>
    <row r="53" spans="1:13" ht="13.5" customHeight="1" x14ac:dyDescent="0.2">
      <c r="A53" s="8" t="s">
        <v>59</v>
      </c>
      <c r="B53" s="60"/>
      <c r="C53" s="60"/>
      <c r="D53" s="60"/>
      <c r="F53" s="24"/>
      <c r="G53" s="24"/>
      <c r="I53" s="24">
        <f t="shared" si="5"/>
        <v>0</v>
      </c>
      <c r="K53" s="9"/>
      <c r="L53" s="9"/>
      <c r="M53" s="9"/>
    </row>
    <row r="54" spans="1:13" ht="13.5" customHeight="1" x14ac:dyDescent="0.2">
      <c r="A54" s="8" t="s">
        <v>60</v>
      </c>
      <c r="B54" s="60"/>
      <c r="C54" s="60"/>
      <c r="D54" s="60"/>
      <c r="F54" s="24"/>
      <c r="G54" s="24"/>
      <c r="I54" s="24">
        <f t="shared" si="5"/>
        <v>0</v>
      </c>
      <c r="K54" s="9"/>
      <c r="L54" s="9"/>
      <c r="M54" s="9"/>
    </row>
    <row r="55" spans="1:13" ht="13.5" customHeight="1" x14ac:dyDescent="0.2">
      <c r="A55" s="8" t="s">
        <v>61</v>
      </c>
      <c r="B55" s="60"/>
      <c r="C55" s="60"/>
      <c r="D55" s="60"/>
      <c r="F55" s="24"/>
      <c r="G55" s="24"/>
      <c r="I55" s="24">
        <f t="shared" ref="I55" si="6">F55-G55-H55</f>
        <v>0</v>
      </c>
      <c r="K55" s="9"/>
      <c r="L55" s="9"/>
      <c r="M55" s="9"/>
    </row>
    <row r="56" spans="1:13" s="18" customFormat="1" ht="35.1" customHeight="1" x14ac:dyDescent="0.2">
      <c r="A56" s="8"/>
      <c r="B56" s="68" t="s">
        <v>13</v>
      </c>
      <c r="C56" s="72"/>
      <c r="D56" s="72"/>
      <c r="E56" s="6"/>
      <c r="F56" s="26">
        <f>SUM(F35:F55)</f>
        <v>13064.668099999999</v>
      </c>
      <c r="G56" s="26">
        <f>SUM(G35:G55)</f>
        <v>1000</v>
      </c>
      <c r="H56" s="26">
        <f>SUM(H35:H55)</f>
        <v>4875</v>
      </c>
      <c r="I56" s="26">
        <f>SUM(I35:I55)</f>
        <v>7189.6680999999999</v>
      </c>
      <c r="J56" s="8"/>
    </row>
    <row r="57" spans="1:13" s="28" customFormat="1" ht="35.1" customHeight="1" x14ac:dyDescent="0.25">
      <c r="A57" s="2"/>
      <c r="B57" s="69" t="s">
        <v>68</v>
      </c>
      <c r="C57" s="69"/>
      <c r="D57" s="69"/>
      <c r="E57" s="36"/>
      <c r="F57" s="43" t="s">
        <v>2</v>
      </c>
      <c r="G57" s="43" t="s">
        <v>3</v>
      </c>
      <c r="H57" s="43" t="s">
        <v>4</v>
      </c>
      <c r="I57" s="44" t="s">
        <v>8</v>
      </c>
      <c r="J57" s="2"/>
    </row>
    <row r="58" spans="1:13" s="46" customFormat="1" ht="39.950000000000003" customHeight="1" x14ac:dyDescent="0.3">
      <c r="B58" s="53" t="s">
        <v>67</v>
      </c>
      <c r="C58" s="53"/>
      <c r="D58" s="53"/>
      <c r="E58" s="48"/>
      <c r="F58" s="48">
        <f>SUM(F3:F7)</f>
        <v>382769.09500000003</v>
      </c>
      <c r="G58" s="48">
        <f>SUM(G3:G7)</f>
        <v>195269.1</v>
      </c>
      <c r="H58" s="48">
        <f>SUM(H3:H7)</f>
        <v>187500</v>
      </c>
      <c r="I58" s="78">
        <f t="shared" ref="I58:I64" si="7">F58-G58-H58</f>
        <v>-4.9999999755527824E-3</v>
      </c>
    </row>
    <row r="59" spans="1:13" s="46" customFormat="1" ht="24.95" customHeight="1" x14ac:dyDescent="0.3">
      <c r="B59" s="58" t="s">
        <v>5</v>
      </c>
      <c r="C59" s="58"/>
      <c r="D59" s="58"/>
      <c r="E59" s="47"/>
      <c r="F59" s="48">
        <f>F13</f>
        <v>536.75</v>
      </c>
      <c r="G59" s="48">
        <f>G13</f>
        <v>536.75</v>
      </c>
      <c r="H59" s="48">
        <f>H13</f>
        <v>0</v>
      </c>
      <c r="I59" s="48">
        <f t="shared" si="7"/>
        <v>0</v>
      </c>
    </row>
    <row r="60" spans="1:13" s="46" customFormat="1" ht="24.95" customHeight="1" x14ac:dyDescent="0.3">
      <c r="B60" s="58" t="s">
        <v>7</v>
      </c>
      <c r="C60" s="59"/>
      <c r="D60" s="59"/>
      <c r="E60" s="47"/>
      <c r="F60" s="48">
        <f>F14</f>
        <v>904</v>
      </c>
      <c r="G60" s="48">
        <f>G14</f>
        <v>904</v>
      </c>
      <c r="H60" s="48">
        <f>H14</f>
        <v>0</v>
      </c>
      <c r="I60" s="48">
        <f t="shared" si="7"/>
        <v>0</v>
      </c>
    </row>
    <row r="61" spans="1:13" s="46" customFormat="1" ht="24.95" customHeight="1" x14ac:dyDescent="0.3">
      <c r="B61" s="65" t="s">
        <v>77</v>
      </c>
      <c r="C61" s="65"/>
      <c r="D61" s="65"/>
      <c r="E61" s="47"/>
      <c r="F61" s="48">
        <f>F15</f>
        <v>10226.5</v>
      </c>
      <c r="G61" s="48">
        <f>G15</f>
        <v>0</v>
      </c>
      <c r="H61" s="48">
        <f>H15</f>
        <v>0</v>
      </c>
      <c r="I61" s="48">
        <f t="shared" si="7"/>
        <v>10226.5</v>
      </c>
    </row>
    <row r="62" spans="1:13" s="46" customFormat="1" ht="24.95" customHeight="1" x14ac:dyDescent="0.3">
      <c r="B62" s="53" t="s">
        <v>78</v>
      </c>
      <c r="C62" s="54"/>
      <c r="D62" s="54"/>
      <c r="E62" s="47"/>
      <c r="F62" s="48">
        <f>F24</f>
        <v>4000</v>
      </c>
      <c r="G62" s="48">
        <f t="shared" ref="G62:H62" si="8">G24</f>
        <v>0</v>
      </c>
      <c r="H62" s="48">
        <f t="shared" si="8"/>
        <v>0</v>
      </c>
      <c r="I62" s="48">
        <f t="shared" si="7"/>
        <v>4000</v>
      </c>
    </row>
    <row r="63" spans="1:13" s="46" customFormat="1" ht="24.95" customHeight="1" x14ac:dyDescent="0.3">
      <c r="B63" s="53" t="s">
        <v>79</v>
      </c>
      <c r="C63" s="53"/>
      <c r="D63" s="53"/>
      <c r="E63" s="47"/>
      <c r="F63" s="48">
        <f>F25</f>
        <v>9343.518</v>
      </c>
      <c r="G63" s="48">
        <f t="shared" ref="G63:H63" si="9">G25</f>
        <v>0</v>
      </c>
      <c r="H63" s="48">
        <f t="shared" si="9"/>
        <v>4000</v>
      </c>
      <c r="I63" s="48">
        <f t="shared" si="7"/>
        <v>5343.518</v>
      </c>
    </row>
    <row r="64" spans="1:13" s="46" customFormat="1" ht="24.95" customHeight="1" x14ac:dyDescent="0.3">
      <c r="B64" s="53" t="s">
        <v>66</v>
      </c>
      <c r="C64" s="53"/>
      <c r="D64" s="53"/>
      <c r="E64" s="47"/>
      <c r="F64" s="48">
        <f>F56</f>
        <v>13064.668099999999</v>
      </c>
      <c r="G64" s="48">
        <f>G56</f>
        <v>1000</v>
      </c>
      <c r="H64" s="48">
        <f>H56</f>
        <v>4875</v>
      </c>
      <c r="I64" s="48">
        <f t="shared" si="7"/>
        <v>7189.668099999999</v>
      </c>
    </row>
    <row r="65" spans="1:13" ht="13.5" customHeight="1" x14ac:dyDescent="0.2">
      <c r="A65" s="8"/>
      <c r="B65" s="60"/>
      <c r="C65" s="60"/>
      <c r="D65" s="60"/>
      <c r="F65" s="24"/>
      <c r="G65" s="24"/>
      <c r="I65" s="24"/>
      <c r="K65" s="9"/>
      <c r="L65" s="9"/>
      <c r="M65" s="9"/>
    </row>
    <row r="66" spans="1:13" s="18" customFormat="1" ht="35.1" customHeight="1" x14ac:dyDescent="0.2">
      <c r="A66" s="8"/>
      <c r="B66" s="61" t="s">
        <v>69</v>
      </c>
      <c r="C66" s="62"/>
      <c r="D66" s="62"/>
      <c r="E66" s="6"/>
      <c r="F66" s="43">
        <f>SUM(F58:F64)</f>
        <v>420844.53110000002</v>
      </c>
      <c r="G66" s="43">
        <f t="shared" ref="G66:I66" si="10">SUM(G58:G64)</f>
        <v>197709.85</v>
      </c>
      <c r="H66" s="43">
        <f t="shared" si="10"/>
        <v>196375</v>
      </c>
      <c r="I66" s="43">
        <f t="shared" si="10"/>
        <v>26759.681100000023</v>
      </c>
      <c r="J66" s="8"/>
      <c r="K66" s="10"/>
    </row>
    <row r="67" spans="1:13" ht="13.5" customHeight="1" x14ac:dyDescent="0.2">
      <c r="A67" s="8"/>
      <c r="B67" s="60"/>
      <c r="C67" s="60"/>
      <c r="D67" s="60"/>
      <c r="F67" s="24"/>
      <c r="G67" s="24"/>
      <c r="I67" s="24"/>
      <c r="K67" s="9"/>
      <c r="L67" s="9"/>
      <c r="M67" s="9"/>
    </row>
    <row r="68" spans="1:13" x14ac:dyDescent="0.2">
      <c r="A68" s="8"/>
      <c r="B68" s="31"/>
      <c r="C68" s="31"/>
      <c r="D68" s="31"/>
      <c r="F68" s="24"/>
      <c r="G68" s="24"/>
      <c r="I68" s="40"/>
      <c r="K68" s="9"/>
      <c r="L68" s="9"/>
      <c r="M68" s="9"/>
    </row>
    <row r="69" spans="1:13" x14ac:dyDescent="0.2">
      <c r="A69" s="8"/>
      <c r="B69" s="31"/>
      <c r="C69" s="31"/>
      <c r="D69" s="31"/>
      <c r="F69" s="10"/>
      <c r="G69" s="10"/>
      <c r="I69" s="9"/>
      <c r="K69" s="9"/>
      <c r="L69" s="9"/>
      <c r="M69" s="9"/>
    </row>
    <row r="70" spans="1:13" x14ac:dyDescent="0.2">
      <c r="A70" s="8"/>
      <c r="B70" s="31"/>
      <c r="C70" s="31"/>
      <c r="D70" s="31"/>
      <c r="F70" s="10"/>
      <c r="G70" s="10"/>
      <c r="I70" s="9"/>
      <c r="K70" s="9"/>
      <c r="L70" s="9"/>
      <c r="M70" s="9"/>
    </row>
    <row r="71" spans="1:13" x14ac:dyDescent="0.2">
      <c r="A71" s="8"/>
      <c r="B71" s="31"/>
      <c r="C71" s="31"/>
      <c r="D71" s="31"/>
      <c r="F71" s="10"/>
      <c r="G71" s="10"/>
      <c r="I71" s="9"/>
      <c r="K71" s="9"/>
      <c r="L71" s="9"/>
      <c r="M71" s="9"/>
    </row>
    <row r="72" spans="1:13" x14ac:dyDescent="0.2">
      <c r="A72" s="8"/>
      <c r="B72" s="31"/>
      <c r="C72" s="31"/>
      <c r="D72" s="31"/>
      <c r="F72" s="10"/>
      <c r="G72" s="10"/>
      <c r="I72" s="9"/>
      <c r="K72" s="9"/>
      <c r="L72" s="9"/>
      <c r="M72" s="9"/>
    </row>
    <row r="73" spans="1:13" x14ac:dyDescent="0.2">
      <c r="B73" s="31"/>
      <c r="C73" s="31"/>
      <c r="D73" s="31"/>
    </row>
    <row r="74" spans="1:13" x14ac:dyDescent="0.2">
      <c r="B74" s="31"/>
      <c r="C74" s="31"/>
      <c r="D74" s="31"/>
    </row>
    <row r="75" spans="1:13" x14ac:dyDescent="0.2">
      <c r="B75" s="31"/>
      <c r="C75" s="31"/>
      <c r="D75" s="31"/>
    </row>
    <row r="76" spans="1:13" x14ac:dyDescent="0.2">
      <c r="B76" s="31"/>
      <c r="C76" s="31"/>
      <c r="D76" s="31"/>
    </row>
    <row r="77" spans="1:13" x14ac:dyDescent="0.2">
      <c r="B77" s="31"/>
      <c r="C77" s="31"/>
      <c r="D77" s="31"/>
    </row>
    <row r="78" spans="1:13" x14ac:dyDescent="0.2">
      <c r="B78" s="31"/>
      <c r="C78" s="31"/>
      <c r="D78" s="31"/>
    </row>
    <row r="79" spans="1:13" x14ac:dyDescent="0.2">
      <c r="B79" s="31"/>
      <c r="C79" s="31"/>
      <c r="D79" s="31"/>
    </row>
    <row r="80" spans="1:13" x14ac:dyDescent="0.2">
      <c r="B80" s="31"/>
      <c r="C80" s="31"/>
      <c r="D80" s="31"/>
    </row>
    <row r="81" spans="2:4" x14ac:dyDescent="0.2">
      <c r="B81" s="31"/>
      <c r="C81" s="31"/>
      <c r="D81" s="31"/>
    </row>
    <row r="82" spans="2:4" x14ac:dyDescent="0.2">
      <c r="B82" s="31"/>
      <c r="C82" s="31"/>
      <c r="D82" s="31"/>
    </row>
    <row r="83" spans="2:4" x14ac:dyDescent="0.2">
      <c r="B83" s="31"/>
      <c r="C83" s="31"/>
      <c r="D83" s="31"/>
    </row>
    <row r="84" spans="2:4" x14ac:dyDescent="0.2">
      <c r="B84" s="31"/>
      <c r="C84" s="31"/>
      <c r="D84" s="31"/>
    </row>
    <row r="85" spans="2:4" x14ac:dyDescent="0.2">
      <c r="B85" s="31"/>
      <c r="C85" s="31"/>
      <c r="D85" s="31"/>
    </row>
    <row r="86" spans="2:4" x14ac:dyDescent="0.2">
      <c r="B86" s="31"/>
      <c r="C86" s="31"/>
      <c r="D86" s="31"/>
    </row>
    <row r="87" spans="2:4" x14ac:dyDescent="0.2">
      <c r="B87" s="31"/>
      <c r="C87" s="31"/>
      <c r="D87" s="31"/>
    </row>
    <row r="88" spans="2:4" x14ac:dyDescent="0.2">
      <c r="B88" s="31"/>
      <c r="C88" s="31"/>
      <c r="D88" s="31"/>
    </row>
    <row r="89" spans="2:4" x14ac:dyDescent="0.2">
      <c r="B89" s="31"/>
      <c r="C89" s="31"/>
      <c r="D89" s="31"/>
    </row>
    <row r="90" spans="2:4" x14ac:dyDescent="0.2">
      <c r="B90" s="31"/>
      <c r="C90" s="31"/>
      <c r="D90" s="31"/>
    </row>
    <row r="91" spans="2:4" x14ac:dyDescent="0.2">
      <c r="B91" s="31"/>
      <c r="C91" s="31"/>
      <c r="D91" s="31"/>
    </row>
    <row r="92" spans="2:4" x14ac:dyDescent="0.2">
      <c r="B92" s="31"/>
      <c r="C92" s="31"/>
      <c r="D92" s="31"/>
    </row>
    <row r="93" spans="2:4" x14ac:dyDescent="0.2">
      <c r="B93" s="31"/>
      <c r="C93" s="31"/>
      <c r="D93" s="31"/>
    </row>
    <row r="94" spans="2:4" x14ac:dyDescent="0.2">
      <c r="B94" s="31"/>
      <c r="C94" s="31"/>
      <c r="D94" s="31"/>
    </row>
    <row r="95" spans="2:4" x14ac:dyDescent="0.2">
      <c r="B95" s="31"/>
      <c r="C95" s="31"/>
      <c r="D95" s="31"/>
    </row>
    <row r="96" spans="2:4" x14ac:dyDescent="0.2">
      <c r="B96" s="31"/>
      <c r="C96" s="31"/>
      <c r="D96" s="31"/>
    </row>
    <row r="97" spans="2:4" x14ac:dyDescent="0.2">
      <c r="B97" s="31"/>
      <c r="C97" s="31"/>
      <c r="D97" s="31"/>
    </row>
    <row r="98" spans="2:4" x14ac:dyDescent="0.2">
      <c r="B98" s="31"/>
      <c r="C98" s="31"/>
      <c r="D98" s="31"/>
    </row>
    <row r="99" spans="2:4" x14ac:dyDescent="0.2">
      <c r="B99" s="31"/>
      <c r="C99" s="31"/>
      <c r="D99" s="31"/>
    </row>
    <row r="100" spans="2:4" x14ac:dyDescent="0.2">
      <c r="B100" s="31"/>
      <c r="C100" s="31"/>
      <c r="D100" s="31"/>
    </row>
    <row r="101" spans="2:4" x14ac:dyDescent="0.2">
      <c r="B101" s="31"/>
      <c r="C101" s="31"/>
      <c r="D101" s="31"/>
    </row>
    <row r="102" spans="2:4" x14ac:dyDescent="0.2">
      <c r="B102" s="31"/>
      <c r="C102" s="31"/>
      <c r="D102" s="31"/>
    </row>
    <row r="103" spans="2:4" x14ac:dyDescent="0.2">
      <c r="B103" s="31"/>
      <c r="C103" s="31"/>
      <c r="D103" s="31"/>
    </row>
    <row r="104" spans="2:4" x14ac:dyDescent="0.2">
      <c r="B104" s="31"/>
      <c r="C104" s="31"/>
      <c r="D104" s="31"/>
    </row>
    <row r="105" spans="2:4" x14ac:dyDescent="0.2">
      <c r="B105" s="31"/>
      <c r="C105" s="31"/>
      <c r="D105" s="31"/>
    </row>
    <row r="106" spans="2:4" x14ac:dyDescent="0.2">
      <c r="B106" s="31"/>
      <c r="C106" s="31"/>
      <c r="D106" s="31"/>
    </row>
    <row r="107" spans="2:4" x14ac:dyDescent="0.2">
      <c r="B107" s="31"/>
      <c r="C107" s="31"/>
      <c r="D107" s="31"/>
    </row>
    <row r="108" spans="2:4" x14ac:dyDescent="0.2">
      <c r="B108" s="31"/>
      <c r="C108" s="31"/>
      <c r="D108" s="31"/>
    </row>
    <row r="109" spans="2:4" x14ac:dyDescent="0.2">
      <c r="B109" s="31"/>
      <c r="C109" s="31"/>
      <c r="D109" s="31"/>
    </row>
    <row r="110" spans="2:4" x14ac:dyDescent="0.2">
      <c r="B110" s="31"/>
      <c r="C110" s="31"/>
      <c r="D110" s="31"/>
    </row>
    <row r="111" spans="2:4" x14ac:dyDescent="0.2">
      <c r="B111" s="31"/>
      <c r="C111" s="31"/>
      <c r="D111" s="31"/>
    </row>
    <row r="112" spans="2:4" x14ac:dyDescent="0.2">
      <c r="B112" s="31"/>
      <c r="C112" s="31"/>
      <c r="D112" s="31"/>
    </row>
    <row r="113" spans="2:4" x14ac:dyDescent="0.2">
      <c r="B113" s="31"/>
      <c r="C113" s="31"/>
      <c r="D113" s="31"/>
    </row>
    <row r="114" spans="2:4" x14ac:dyDescent="0.2">
      <c r="B114" s="31"/>
      <c r="C114" s="31"/>
      <c r="D114" s="31"/>
    </row>
    <row r="115" spans="2:4" x14ac:dyDescent="0.2">
      <c r="B115" s="31"/>
      <c r="C115" s="31"/>
      <c r="D115" s="31"/>
    </row>
    <row r="116" spans="2:4" x14ac:dyDescent="0.2">
      <c r="B116" s="31"/>
      <c r="C116" s="31"/>
      <c r="D116" s="31"/>
    </row>
    <row r="117" spans="2:4" x14ac:dyDescent="0.2">
      <c r="B117" s="31"/>
      <c r="C117" s="31"/>
      <c r="D117" s="31"/>
    </row>
    <row r="118" spans="2:4" x14ac:dyDescent="0.2">
      <c r="B118" s="31"/>
      <c r="C118" s="31"/>
      <c r="D118" s="31"/>
    </row>
    <row r="119" spans="2:4" x14ac:dyDescent="0.2">
      <c r="B119" s="31"/>
      <c r="C119" s="31"/>
      <c r="D119" s="31"/>
    </row>
    <row r="120" spans="2:4" x14ac:dyDescent="0.2">
      <c r="B120" s="31"/>
      <c r="C120" s="31"/>
      <c r="D120" s="31"/>
    </row>
    <row r="121" spans="2:4" x14ac:dyDescent="0.2">
      <c r="B121" s="31"/>
      <c r="C121" s="31"/>
      <c r="D121" s="31"/>
    </row>
    <row r="122" spans="2:4" x14ac:dyDescent="0.2">
      <c r="B122" s="31"/>
      <c r="C122" s="31"/>
      <c r="D122" s="31"/>
    </row>
    <row r="123" spans="2:4" x14ac:dyDescent="0.2">
      <c r="B123" s="31"/>
      <c r="C123" s="31"/>
      <c r="D123" s="31"/>
    </row>
    <row r="124" spans="2:4" x14ac:dyDescent="0.2">
      <c r="B124" s="31"/>
      <c r="C124" s="31"/>
      <c r="D124" s="31"/>
    </row>
    <row r="125" spans="2:4" x14ac:dyDescent="0.2">
      <c r="B125" s="31"/>
      <c r="C125" s="31"/>
      <c r="D125" s="31"/>
    </row>
    <row r="126" spans="2:4" x14ac:dyDescent="0.2">
      <c r="B126" s="31"/>
      <c r="C126" s="31"/>
      <c r="D126" s="31"/>
    </row>
    <row r="127" spans="2:4" x14ac:dyDescent="0.2">
      <c r="B127" s="31"/>
      <c r="C127" s="31"/>
      <c r="D127" s="31"/>
    </row>
    <row r="128" spans="2:4" x14ac:dyDescent="0.2">
      <c r="B128" s="31"/>
      <c r="C128" s="31"/>
      <c r="D128" s="31"/>
    </row>
    <row r="129" spans="2:4" x14ac:dyDescent="0.2">
      <c r="B129" s="31"/>
      <c r="C129" s="31"/>
      <c r="D129" s="31"/>
    </row>
    <row r="130" spans="2:4" x14ac:dyDescent="0.2">
      <c r="B130" s="31"/>
      <c r="C130" s="31"/>
      <c r="D130" s="31"/>
    </row>
    <row r="131" spans="2:4" x14ac:dyDescent="0.2">
      <c r="B131" s="31"/>
      <c r="C131" s="31"/>
      <c r="D131" s="31"/>
    </row>
    <row r="132" spans="2:4" x14ac:dyDescent="0.2">
      <c r="B132" s="31"/>
      <c r="C132" s="31"/>
      <c r="D132" s="31"/>
    </row>
    <row r="133" spans="2:4" x14ac:dyDescent="0.2">
      <c r="B133" s="31"/>
      <c r="C133" s="31"/>
      <c r="D133" s="31"/>
    </row>
    <row r="134" spans="2:4" x14ac:dyDescent="0.2">
      <c r="B134" s="31"/>
      <c r="C134" s="31"/>
      <c r="D134" s="31"/>
    </row>
    <row r="135" spans="2:4" x14ac:dyDescent="0.2">
      <c r="B135" s="31"/>
      <c r="C135" s="31"/>
      <c r="D135" s="31"/>
    </row>
    <row r="136" spans="2:4" x14ac:dyDescent="0.2">
      <c r="B136" s="31"/>
      <c r="C136" s="31"/>
      <c r="D136" s="31"/>
    </row>
    <row r="137" spans="2:4" x14ac:dyDescent="0.2">
      <c r="B137" s="31"/>
      <c r="C137" s="31"/>
      <c r="D137" s="31"/>
    </row>
    <row r="138" spans="2:4" x14ac:dyDescent="0.2">
      <c r="B138" s="31"/>
      <c r="C138" s="31"/>
      <c r="D138" s="31"/>
    </row>
    <row r="139" spans="2:4" x14ac:dyDescent="0.2">
      <c r="B139" s="31"/>
      <c r="C139" s="31"/>
      <c r="D139" s="31"/>
    </row>
    <row r="140" spans="2:4" x14ac:dyDescent="0.2">
      <c r="B140" s="31"/>
      <c r="C140" s="31"/>
      <c r="D140" s="31"/>
    </row>
    <row r="141" spans="2:4" x14ac:dyDescent="0.2">
      <c r="B141" s="31"/>
      <c r="C141" s="31"/>
      <c r="D141" s="31"/>
    </row>
    <row r="142" spans="2:4" x14ac:dyDescent="0.2">
      <c r="B142" s="31"/>
      <c r="C142" s="31"/>
      <c r="D142" s="31"/>
    </row>
    <row r="143" spans="2:4" x14ac:dyDescent="0.2">
      <c r="B143" s="31"/>
      <c r="C143" s="31"/>
      <c r="D143" s="31"/>
    </row>
    <row r="144" spans="2:4" x14ac:dyDescent="0.2">
      <c r="B144" s="31"/>
      <c r="C144" s="31"/>
      <c r="D144" s="31"/>
    </row>
    <row r="145" spans="2:4" x14ac:dyDescent="0.2">
      <c r="B145" s="31"/>
      <c r="C145" s="31"/>
      <c r="D145" s="31"/>
    </row>
    <row r="146" spans="2:4" x14ac:dyDescent="0.2">
      <c r="B146" s="31"/>
      <c r="C146" s="31"/>
      <c r="D146" s="31"/>
    </row>
    <row r="147" spans="2:4" x14ac:dyDescent="0.2">
      <c r="B147" s="31"/>
      <c r="C147" s="31"/>
      <c r="D147" s="31"/>
    </row>
    <row r="148" spans="2:4" x14ac:dyDescent="0.2">
      <c r="B148" s="31"/>
      <c r="C148" s="31"/>
      <c r="D148" s="31"/>
    </row>
  </sheetData>
  <mergeCells count="38">
    <mergeCell ref="A1:F1"/>
    <mergeCell ref="B56:D56"/>
    <mergeCell ref="B3:D3"/>
    <mergeCell ref="B35:D35"/>
    <mergeCell ref="B36:D36"/>
    <mergeCell ref="B37:D37"/>
    <mergeCell ref="B38:D38"/>
    <mergeCell ref="B49:D49"/>
    <mergeCell ref="B50:D50"/>
    <mergeCell ref="B4:D4"/>
    <mergeCell ref="B13:D13"/>
    <mergeCell ref="B14:D14"/>
    <mergeCell ref="A13:A23"/>
    <mergeCell ref="B64:D64"/>
    <mergeCell ref="B65:D65"/>
    <mergeCell ref="B67:D67"/>
    <mergeCell ref="B66:D66"/>
    <mergeCell ref="B15:D15"/>
    <mergeCell ref="B24:D24"/>
    <mergeCell ref="B25:D25"/>
    <mergeCell ref="B58:D58"/>
    <mergeCell ref="B61:D61"/>
    <mergeCell ref="B51:D51"/>
    <mergeCell ref="B52:D52"/>
    <mergeCell ref="B53:D53"/>
    <mergeCell ref="B54:D54"/>
    <mergeCell ref="B55:D55"/>
    <mergeCell ref="B63:D63"/>
    <mergeCell ref="B33:D33"/>
    <mergeCell ref="B62:D62"/>
    <mergeCell ref="B5:D5"/>
    <mergeCell ref="B6:D6"/>
    <mergeCell ref="A3:A12"/>
    <mergeCell ref="B59:D59"/>
    <mergeCell ref="B60:D60"/>
    <mergeCell ref="A24:A32"/>
    <mergeCell ref="B34:D34"/>
    <mergeCell ref="B57:D57"/>
  </mergeCells>
  <pageMargins left="0.70866141732283472" right="0.70866141732283472" top="0" bottom="0" header="0.31496062992125984" footer="0.31496062992125984"/>
  <pageSetup scale="96" fitToHeight="0" orientation="landscape" horizontalDpi="0" verticalDpi="0" r:id="rId1"/>
  <rowBreaks count="2" manualBreakCount="2">
    <brk id="33" max="16383" man="1"/>
    <brk id="56" max="16383" man="1"/>
  </rowBreaks>
  <ignoredErrors>
    <ignoredError sqref="D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2016-09-28T23:17:13Z</cp:lastPrinted>
  <dcterms:created xsi:type="dcterms:W3CDTF">2016-09-13T15:49:53Z</dcterms:created>
  <dcterms:modified xsi:type="dcterms:W3CDTF">2016-09-28T23:21:12Z</dcterms:modified>
</cp:coreProperties>
</file>